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XPORT ACUI  FOB" sheetId="1" r:id="rId1"/>
  </sheets>
  <definedNames>
    <definedName name="_xlnm.Print_Area" localSheetId="0">'EXPORT ACUI  FOB'!$B$4:$O$106</definedName>
  </definedNames>
  <calcPr fullCalcOnLoad="1"/>
</workbook>
</file>

<file path=xl/sharedStrings.xml><?xml version="1.0" encoding="utf-8"?>
<sst xmlns="http://schemas.openxmlformats.org/spreadsheetml/2006/main" count="284" uniqueCount="38">
  <si>
    <t>Especie / País</t>
  </si>
  <si>
    <t>TOTAL</t>
  </si>
  <si>
    <t>Total</t>
  </si>
  <si>
    <t>Concha de Abanico</t>
  </si>
  <si>
    <t>Francia</t>
  </si>
  <si>
    <t>-</t>
  </si>
  <si>
    <t>Bélgica</t>
  </si>
  <si>
    <t>Estados Unidos</t>
  </si>
  <si>
    <t>Italia</t>
  </si>
  <si>
    <t>Holanda</t>
  </si>
  <si>
    <t>Reino Unido</t>
  </si>
  <si>
    <t>Nueva Zelandia</t>
  </si>
  <si>
    <t>España</t>
  </si>
  <si>
    <t>Australia</t>
  </si>
  <si>
    <t>Alemania</t>
  </si>
  <si>
    <t>Otros</t>
  </si>
  <si>
    <t>Langostino</t>
  </si>
  <si>
    <t>Ecuador</t>
  </si>
  <si>
    <t>Panamá</t>
  </si>
  <si>
    <t>Portugal</t>
  </si>
  <si>
    <t>Tilapia</t>
  </si>
  <si>
    <t>Uruguay</t>
  </si>
  <si>
    <t>Trucha</t>
  </si>
  <si>
    <t>Suecia</t>
  </si>
  <si>
    <t>Noruega</t>
  </si>
  <si>
    <t>Polonia</t>
  </si>
  <si>
    <t>México</t>
  </si>
  <si>
    <t>Argentina</t>
  </si>
  <si>
    <t>Bolivia</t>
  </si>
  <si>
    <t>PERÚ: VALOR DE LA EXPORTACIÓN DE LOS PRODUCTOS HIDROBIOLÓGICOS</t>
  </si>
  <si>
    <t>(US$)</t>
  </si>
  <si>
    <t>Luxenburgo</t>
  </si>
  <si>
    <t>Fuente: Empresas acuícolas y a partir del 2003 la Superintendencia Nacional de Administración Tributaria (SUNAT) - Oficina de Estadística.</t>
  </si>
  <si>
    <t>Países Bajos</t>
  </si>
  <si>
    <t>Canadá</t>
  </si>
  <si>
    <t>Países bajos</t>
  </si>
  <si>
    <t>Taiwán</t>
  </si>
  <si>
    <t xml:space="preserve"> PROCEDENTES DE LA ACTIVIDAD DE ACUICULTURA POR ESPECIE SEGÚN PAÍS DE DESTINO, 2000 - 09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</si>
</sst>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\$#,##0\ ;\(\$#,##0\)"/>
    <numFmt numFmtId="173" formatCode="0_);\(0\)"/>
  </numFmts>
  <fonts count="41">
    <font>
      <sz val="10"/>
      <name val="Arial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25.75"/>
      <color indexed="8"/>
      <name val="Arial"/>
      <family val="0"/>
    </font>
    <font>
      <b/>
      <sz val="8.25"/>
      <color indexed="8"/>
      <name val="Arial"/>
      <family val="0"/>
    </font>
    <font>
      <b/>
      <sz val="10.5"/>
      <color indexed="8"/>
      <name val="Arial"/>
      <family val="0"/>
    </font>
    <font>
      <b/>
      <sz val="14"/>
      <color indexed="8"/>
      <name val="Arial"/>
      <family val="0"/>
    </font>
    <font>
      <b/>
      <sz val="11.5"/>
      <color indexed="8"/>
      <name val="Arial"/>
      <family val="0"/>
    </font>
    <font>
      <b/>
      <sz val="10.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3" fontId="0" fillId="18" borderId="0" applyFont="0" applyFill="0" applyBorder="0" applyAlignment="0" applyProtection="0"/>
    <xf numFmtId="172" fontId="0" fillId="18" borderId="0" applyFont="0" applyFill="0" applyBorder="0" applyAlignment="0" applyProtection="0"/>
    <xf numFmtId="0" fontId="0" fillId="18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7" borderId="1" applyNumberFormat="0" applyAlignment="0" applyProtection="0"/>
    <xf numFmtId="0" fontId="1" fillId="18" borderId="0" applyProtection="0">
      <alignment/>
    </xf>
    <xf numFmtId="0" fontId="2" fillId="18" borderId="0" applyProtection="0">
      <alignment/>
    </xf>
    <xf numFmtId="2" fontId="0" fillId="18" borderId="0" applyFont="0" applyFill="0" applyBorder="0" applyAlignment="0" applyProtection="0"/>
    <xf numFmtId="0" fontId="3" fillId="18" borderId="0" applyNumberFormat="0" applyFill="0" applyBorder="0" applyAlignment="0" applyProtection="0"/>
    <xf numFmtId="0" fontId="4" fillId="18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0" fillId="18" borderId="9" applyNumberFormat="0" applyFon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37" fontId="8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4" borderId="11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vertical="center"/>
    </xf>
    <xf numFmtId="37" fontId="8" fillId="4" borderId="0" xfId="0" applyNumberFormat="1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0" fillId="0" borderId="14" xfId="0" applyFont="1" applyFill="1" applyBorder="1" applyAlignment="1">
      <alignment vertical="center"/>
    </xf>
    <xf numFmtId="39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37" fontId="11" fillId="0" borderId="0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9" fontId="12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7" fontId="8" fillId="4" borderId="0" xfId="0" applyNumberFormat="1" applyFont="1" applyFill="1" applyBorder="1" applyAlignment="1" quotePrefix="1">
      <alignment horizontal="right" vertical="center"/>
    </xf>
    <xf numFmtId="37" fontId="8" fillId="0" borderId="0" xfId="0" applyNumberFormat="1" applyFont="1" applyFill="1" applyBorder="1" applyAlignment="1" quotePrefix="1">
      <alignment horizontal="right" vertical="center"/>
    </xf>
    <xf numFmtId="3" fontId="8" fillId="0" borderId="0" xfId="0" applyNumberFormat="1" applyFont="1" applyFill="1" applyBorder="1" applyAlignment="1" quotePrefix="1">
      <alignment horizontal="right" vertical="center"/>
    </xf>
    <xf numFmtId="3" fontId="0" fillId="0" borderId="14" xfId="0" applyNumberFormat="1" applyFont="1" applyFill="1" applyBorder="1" applyAlignment="1">
      <alignment vertical="center"/>
    </xf>
    <xf numFmtId="173" fontId="13" fillId="4" borderId="16" xfId="0" applyNumberFormat="1" applyFont="1" applyFill="1" applyBorder="1" applyAlignment="1">
      <alignment horizontal="center" vertical="center"/>
    </xf>
    <xf numFmtId="173" fontId="13" fillId="4" borderId="17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8" fillId="0" borderId="12" xfId="0" applyNumberFormat="1" applyFont="1" applyBorder="1" applyAlignment="1">
      <alignment vertical="center"/>
    </xf>
    <xf numFmtId="3" fontId="8" fillId="4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quotePrefix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5" xfId="49"/>
    <cellStyle name="Fixed" xfId="50"/>
    <cellStyle name="Heading 1" xfId="51"/>
    <cellStyle name="Heading 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VALOR DE LA EXPORTACIÓN DE PRODUCTOS HIDROBIOLÓGICOS PROCEDENTES DE LA ACTIVIDAD DE ACUICULTURA, 2000 - 09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42"/>
          <c:y val="-0.00125"/>
        </c:manualLayout>
      </c:layout>
      <c:spPr>
        <a:noFill/>
        <a:ln>
          <a:noFill/>
        </a:ln>
      </c:spPr>
    </c:title>
    <c:view3D>
      <c:rotX val="15"/>
      <c:hPercent val="79"/>
      <c:rotY val="12"/>
      <c:depthPercent val="100"/>
      <c:rAngAx val="1"/>
    </c:view3D>
    <c:plotArea>
      <c:layout>
        <c:manualLayout>
          <c:xMode val="edge"/>
          <c:yMode val="edge"/>
          <c:x val="0.0545"/>
          <c:y val="0.01775"/>
          <c:w val="0.909"/>
          <c:h val="0.935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'EXPORT ACUI  FOB'!$C$75</c:f>
              <c:strCache>
                <c:ptCount val="1"/>
                <c:pt idx="0">
                  <c:v>Tilapia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 FOB'!$D$74:$P$74</c:f>
              <c:numCache/>
            </c:numRef>
          </c:cat>
          <c:val>
            <c:numRef>
              <c:f>'EXPORT ACUI  FOB'!$D$75:$P$75</c:f>
              <c:numCache/>
            </c:numRef>
          </c:val>
          <c:shape val="box"/>
        </c:ser>
        <c:ser>
          <c:idx val="0"/>
          <c:order val="1"/>
          <c:tx>
            <c:strRef>
              <c:f>'EXPORT ACUI  FOB'!$C$76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 FOB'!$D$74:$P$74</c:f>
              <c:numCache/>
            </c:numRef>
          </c:cat>
          <c:val>
            <c:numRef>
              <c:f>'EXPORT ACUI  FOB'!$D$76:$P$76</c:f>
              <c:numCache/>
            </c:numRef>
          </c:val>
          <c:shape val="box"/>
        </c:ser>
        <c:ser>
          <c:idx val="1"/>
          <c:order val="2"/>
          <c:tx>
            <c:strRef>
              <c:f>'EXPORT ACUI  FOB'!$C$77</c:f>
              <c:strCache>
                <c:ptCount val="1"/>
                <c:pt idx="0">
                  <c:v>Concha de Abanico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 FOB'!$D$74:$P$74</c:f>
              <c:numCache/>
            </c:numRef>
          </c:cat>
          <c:val>
            <c:numRef>
              <c:f>'EXPORT ACUI  FOB'!$D$77:$P$77</c:f>
              <c:numCache/>
            </c:numRef>
          </c:val>
          <c:shape val="box"/>
        </c:ser>
        <c:ser>
          <c:idx val="3"/>
          <c:order val="3"/>
          <c:tx>
            <c:strRef>
              <c:f>'EXPORT ACUI  FOB'!$C$78</c:f>
              <c:strCache>
                <c:ptCount val="1"/>
                <c:pt idx="0">
                  <c:v>Langostino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 FOB'!$D$74:$P$74</c:f>
              <c:numCache/>
            </c:numRef>
          </c:cat>
          <c:val>
            <c:numRef>
              <c:f>'EXPORT ACUI  FOB'!$D$78:$P$78</c:f>
              <c:numCache/>
            </c:numRef>
          </c:val>
          <c:shape val="box"/>
        </c:ser>
        <c:gapWidth val="40"/>
        <c:shape val="box"/>
        <c:axId val="22712876"/>
        <c:axId val="3089293"/>
        <c:axId val="27803638"/>
      </c:bar3DChart>
      <c:catAx>
        <c:axId val="227128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  <c:max val="6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2876"/>
        <c:crossesAt val="1"/>
        <c:crossBetween val="between"/>
        <c:dispUnits/>
        <c:majorUnit val="6000"/>
        <c:minorUnit val="119.8"/>
      </c:valAx>
      <c:serAx>
        <c:axId val="27803638"/>
        <c:scaling>
          <c:orientation val="minMax"/>
        </c:scaling>
        <c:axPos val="b"/>
        <c:delete val="1"/>
        <c:majorTickMark val="out"/>
        <c:minorTickMark val="none"/>
        <c:tickLblPos val="none"/>
        <c:crossAx val="3089293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25"/>
          <c:y val="0.914"/>
          <c:w val="0.537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65</xdr:row>
      <xdr:rowOff>57150</xdr:rowOff>
    </xdr:from>
    <xdr:to>
      <xdr:col>14</xdr:col>
      <xdr:colOff>638175</xdr:colOff>
      <xdr:row>103</xdr:row>
      <xdr:rowOff>47625</xdr:rowOff>
    </xdr:to>
    <xdr:graphicFrame>
      <xdr:nvGraphicFramePr>
        <xdr:cNvPr id="1" name="Chart 2"/>
        <xdr:cNvGraphicFramePr/>
      </xdr:nvGraphicFramePr>
      <xdr:xfrm>
        <a:off x="600075" y="12058650"/>
        <a:ext cx="105060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4:AA85"/>
  <sheetViews>
    <sheetView showGridLines="0" tabSelected="1" view="pageBreakPreview" zoomScale="90" zoomScaleNormal="90" zoomScaleSheetLayoutView="90" zoomScalePageLayoutView="0" workbookViewId="0" topLeftCell="A1">
      <selection activeCell="C2" sqref="C2"/>
    </sheetView>
  </sheetViews>
  <sheetFormatPr defaultColWidth="11.421875" defaultRowHeight="12.75"/>
  <cols>
    <col min="1" max="1" width="5.7109375" style="20" customWidth="1"/>
    <col min="2" max="2" width="2.00390625" style="37" customWidth="1"/>
    <col min="3" max="3" width="25.8515625" style="20" customWidth="1"/>
    <col min="4" max="4" width="11.8515625" style="20" hidden="1" customWidth="1"/>
    <col min="5" max="5" width="13.7109375" style="20" hidden="1" customWidth="1"/>
    <col min="6" max="11" width="13.7109375" style="20" customWidth="1"/>
    <col min="12" max="15" width="13.7109375" style="30" customWidth="1"/>
    <col min="16" max="16" width="1.28515625" style="20" hidden="1" customWidth="1"/>
    <col min="17" max="17" width="11.57421875" style="20" bestFit="1" customWidth="1"/>
    <col min="18" max="18" width="11.57421875" style="57" bestFit="1" customWidth="1"/>
    <col min="19" max="20" width="10.28125" style="57" customWidth="1"/>
    <col min="21" max="27" width="10.28125" style="20" customWidth="1"/>
    <col min="28" max="16384" width="11.421875" style="20" customWidth="1"/>
  </cols>
  <sheetData>
    <row r="4" spans="2:16" s="1" customFormat="1" ht="16.5">
      <c r="B4" s="72" t="s">
        <v>29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6" s="1" customFormat="1" ht="15.75" customHeight="1">
      <c r="B5" s="73" t="s">
        <v>37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16" s="1" customFormat="1" ht="15.75" customHeight="1">
      <c r="B6" s="73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5" s="1" customFormat="1" ht="11.25" customHeight="1">
      <c r="B7" s="36"/>
      <c r="L7" s="27"/>
      <c r="M7" s="27"/>
      <c r="N7" s="27"/>
      <c r="O7" s="27"/>
    </row>
    <row r="8" spans="2:16" s="3" customFormat="1" ht="38.25" customHeight="1">
      <c r="B8" s="74" t="s">
        <v>0</v>
      </c>
      <c r="C8" s="75"/>
      <c r="D8" s="50">
        <v>1998</v>
      </c>
      <c r="E8" s="50">
        <v>1999</v>
      </c>
      <c r="F8" s="50">
        <v>2000</v>
      </c>
      <c r="G8" s="50">
        <v>2001</v>
      </c>
      <c r="H8" s="50">
        <v>2002</v>
      </c>
      <c r="I8" s="50">
        <v>2003</v>
      </c>
      <c r="J8" s="50">
        <v>2004</v>
      </c>
      <c r="K8" s="51">
        <v>2005</v>
      </c>
      <c r="L8" s="50">
        <v>2006</v>
      </c>
      <c r="M8" s="50">
        <v>2007</v>
      </c>
      <c r="N8" s="50">
        <v>2008</v>
      </c>
      <c r="O8" s="50">
        <v>2009</v>
      </c>
      <c r="P8" s="2"/>
    </row>
    <row r="9" spans="2:16" s="3" customFormat="1" ht="7.5" customHeight="1">
      <c r="B9" s="4"/>
      <c r="D9" s="5"/>
      <c r="E9" s="5"/>
      <c r="F9" s="5"/>
      <c r="G9" s="5"/>
      <c r="H9" s="5"/>
      <c r="I9" s="5"/>
      <c r="J9" s="5"/>
      <c r="K9" s="5"/>
      <c r="L9" s="39"/>
      <c r="M9" s="39"/>
      <c r="N9" s="39"/>
      <c r="O9" s="64"/>
      <c r="P9" s="6"/>
    </row>
    <row r="10" spans="2:16" s="3" customFormat="1" ht="15" customHeight="1">
      <c r="B10" s="7" t="s">
        <v>1</v>
      </c>
      <c r="C10" s="40" t="s">
        <v>2</v>
      </c>
      <c r="D10" s="9">
        <f aca="true" t="shared" si="0" ref="D10:L10">SUM(D12,D27,D42,D49)</f>
        <v>21338086</v>
      </c>
      <c r="E10" s="9">
        <f t="shared" si="0"/>
        <v>26943414</v>
      </c>
      <c r="F10" s="9">
        <f t="shared" si="0"/>
        <v>10700050</v>
      </c>
      <c r="G10" s="9">
        <f t="shared" si="0"/>
        <v>11972051</v>
      </c>
      <c r="H10" s="9">
        <f t="shared" si="0"/>
        <v>15071307</v>
      </c>
      <c r="I10" s="9">
        <f t="shared" si="0"/>
        <v>24556594</v>
      </c>
      <c r="J10" s="9">
        <f t="shared" si="0"/>
        <v>40146140</v>
      </c>
      <c r="K10" s="9">
        <f t="shared" si="0"/>
        <v>65522151</v>
      </c>
      <c r="L10" s="41">
        <f t="shared" si="0"/>
        <v>77543915</v>
      </c>
      <c r="M10" s="41">
        <f>SUM(M12,M27,M42,M49)</f>
        <v>78210397</v>
      </c>
      <c r="N10" s="41">
        <f>SUM(N12,N27,N42,N49)</f>
        <v>94234330</v>
      </c>
      <c r="O10" s="65">
        <f>SUM(O12,O27,O42,O49)</f>
        <v>109354160</v>
      </c>
      <c r="P10" s="10"/>
    </row>
    <row r="11" spans="2:16" s="3" customFormat="1" ht="12.75" customHeight="1">
      <c r="B11" s="11"/>
      <c r="D11" s="5"/>
      <c r="E11" s="5"/>
      <c r="F11" s="5"/>
      <c r="G11" s="5"/>
      <c r="H11" s="5"/>
      <c r="I11" s="5"/>
      <c r="J11" s="5"/>
      <c r="K11" s="5"/>
      <c r="L11" s="39"/>
      <c r="M11" s="39"/>
      <c r="N11" s="39"/>
      <c r="O11" s="64"/>
      <c r="P11" s="6"/>
    </row>
    <row r="12" spans="2:27" s="3" customFormat="1" ht="15.75" customHeight="1">
      <c r="B12" s="7" t="s">
        <v>3</v>
      </c>
      <c r="C12" s="40"/>
      <c r="D12" s="9">
        <f aca="true" t="shared" si="1" ref="D12:N12">SUM(D14:D25)</f>
        <v>1317785</v>
      </c>
      <c r="E12" s="9">
        <f t="shared" si="1"/>
        <v>6005754</v>
      </c>
      <c r="F12" s="9">
        <f t="shared" si="1"/>
        <v>6650546</v>
      </c>
      <c r="G12" s="9">
        <f t="shared" si="1"/>
        <v>6840203</v>
      </c>
      <c r="H12" s="9">
        <f t="shared" si="1"/>
        <v>6302647</v>
      </c>
      <c r="I12" s="9">
        <f t="shared" si="1"/>
        <v>10675130</v>
      </c>
      <c r="J12" s="9">
        <f t="shared" si="1"/>
        <v>18891631</v>
      </c>
      <c r="K12" s="9">
        <f t="shared" si="1"/>
        <v>29048346</v>
      </c>
      <c r="L12" s="41">
        <f t="shared" si="1"/>
        <v>30470933</v>
      </c>
      <c r="M12" s="41">
        <f>SUM(M14:M25)</f>
        <v>25832026</v>
      </c>
      <c r="N12" s="41">
        <f t="shared" si="1"/>
        <v>34245025</v>
      </c>
      <c r="O12" s="65">
        <f>SUM(O14:O25)</f>
        <v>46759447</v>
      </c>
      <c r="P12" s="10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16" s="3" customFormat="1" ht="7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42"/>
      <c r="M13" s="42"/>
      <c r="N13" s="42"/>
      <c r="O13" s="66"/>
      <c r="P13" s="6"/>
    </row>
    <row r="14" spans="2:17" s="1" customFormat="1" ht="15.75" customHeight="1">
      <c r="B14" s="11"/>
      <c r="C14" s="14" t="s">
        <v>4</v>
      </c>
      <c r="D14" s="15" t="s">
        <v>5</v>
      </c>
      <c r="E14" s="15">
        <v>5227583</v>
      </c>
      <c r="F14" s="15">
        <v>4973232</v>
      </c>
      <c r="G14" s="15">
        <v>4998688</v>
      </c>
      <c r="H14" s="15">
        <v>5915749</v>
      </c>
      <c r="I14" s="15">
        <v>7903299</v>
      </c>
      <c r="J14" s="15">
        <v>9811363</v>
      </c>
      <c r="K14" s="15">
        <v>20294434</v>
      </c>
      <c r="L14" s="43">
        <v>23767238</v>
      </c>
      <c r="M14" s="43">
        <v>18425658</v>
      </c>
      <c r="N14" s="43">
        <v>26327248</v>
      </c>
      <c r="O14" s="67">
        <v>26486678</v>
      </c>
      <c r="P14" s="28"/>
      <c r="Q14" s="5"/>
    </row>
    <row r="15" spans="2:16" s="1" customFormat="1" ht="15.75" customHeight="1">
      <c r="B15" s="11"/>
      <c r="C15" s="14" t="s">
        <v>6</v>
      </c>
      <c r="D15" s="15">
        <v>715411</v>
      </c>
      <c r="E15" s="15">
        <v>125970</v>
      </c>
      <c r="F15" s="15">
        <v>240309</v>
      </c>
      <c r="G15" s="15">
        <v>816880</v>
      </c>
      <c r="H15" s="15" t="s">
        <v>5</v>
      </c>
      <c r="I15" s="15">
        <v>2163025</v>
      </c>
      <c r="J15" s="15">
        <v>5775104</v>
      </c>
      <c r="K15" s="15">
        <v>6139995</v>
      </c>
      <c r="L15" s="43">
        <v>3694668</v>
      </c>
      <c r="M15" s="43">
        <v>196</v>
      </c>
      <c r="N15" s="43">
        <v>217</v>
      </c>
      <c r="O15" s="67">
        <v>1219686</v>
      </c>
      <c r="P15" s="28"/>
    </row>
    <row r="16" spans="2:16" s="1" customFormat="1" ht="15.75" customHeight="1">
      <c r="B16" s="11"/>
      <c r="C16" s="14" t="s">
        <v>7</v>
      </c>
      <c r="D16" s="15" t="s">
        <v>5</v>
      </c>
      <c r="E16" s="15">
        <v>254824</v>
      </c>
      <c r="F16" s="15">
        <v>805016</v>
      </c>
      <c r="G16" s="15" t="s">
        <v>5</v>
      </c>
      <c r="H16" s="15">
        <v>70100</v>
      </c>
      <c r="I16" s="15">
        <v>265521</v>
      </c>
      <c r="J16" s="15">
        <v>2281927</v>
      </c>
      <c r="K16" s="15">
        <v>1514080</v>
      </c>
      <c r="L16" s="43">
        <v>281518</v>
      </c>
      <c r="M16" s="43">
        <v>1785426</v>
      </c>
      <c r="N16" s="43">
        <v>1939085</v>
      </c>
      <c r="O16" s="67">
        <v>8793308</v>
      </c>
      <c r="P16" s="28"/>
    </row>
    <row r="17" spans="2:16" s="1" customFormat="1" ht="15.75" customHeight="1">
      <c r="B17" s="11"/>
      <c r="C17" s="14" t="s">
        <v>8</v>
      </c>
      <c r="D17" s="15" t="s">
        <v>5</v>
      </c>
      <c r="E17" s="15" t="s">
        <v>5</v>
      </c>
      <c r="F17" s="15" t="s">
        <v>5</v>
      </c>
      <c r="G17" s="15" t="s">
        <v>5</v>
      </c>
      <c r="H17" s="15" t="s">
        <v>5</v>
      </c>
      <c r="I17" s="15" t="s">
        <v>5</v>
      </c>
      <c r="J17" s="15">
        <v>148580</v>
      </c>
      <c r="K17" s="15">
        <v>656134</v>
      </c>
      <c r="L17" s="43">
        <v>1679404</v>
      </c>
      <c r="M17" s="43">
        <v>2563680</v>
      </c>
      <c r="N17" s="43">
        <v>2567763</v>
      </c>
      <c r="O17" s="67">
        <v>2940908</v>
      </c>
      <c r="P17" s="28"/>
    </row>
    <row r="18" spans="2:16" s="1" customFormat="1" ht="15.75" customHeight="1">
      <c r="B18" s="11"/>
      <c r="C18" s="14" t="s">
        <v>9</v>
      </c>
      <c r="D18" s="15">
        <v>106949</v>
      </c>
      <c r="E18" s="15">
        <v>176850</v>
      </c>
      <c r="F18" s="15" t="s">
        <v>5</v>
      </c>
      <c r="G18" s="15">
        <v>553155</v>
      </c>
      <c r="H18" s="15" t="s">
        <v>5</v>
      </c>
      <c r="I18" s="15" t="s">
        <v>5</v>
      </c>
      <c r="J18" s="15" t="s">
        <v>5</v>
      </c>
      <c r="K18" s="15" t="s">
        <v>5</v>
      </c>
      <c r="L18" s="43" t="s">
        <v>5</v>
      </c>
      <c r="M18" s="44" t="s">
        <v>5</v>
      </c>
      <c r="N18" s="44" t="s">
        <v>5</v>
      </c>
      <c r="O18" s="68" t="s">
        <v>5</v>
      </c>
      <c r="P18" s="28"/>
    </row>
    <row r="19" spans="2:16" s="1" customFormat="1" ht="15.75" customHeight="1">
      <c r="B19" s="11"/>
      <c r="C19" s="14" t="s">
        <v>10</v>
      </c>
      <c r="D19" s="15" t="s">
        <v>5</v>
      </c>
      <c r="E19" s="15" t="s">
        <v>5</v>
      </c>
      <c r="F19" s="15" t="s">
        <v>5</v>
      </c>
      <c r="G19" s="15" t="s">
        <v>5</v>
      </c>
      <c r="H19" s="15" t="s">
        <v>5</v>
      </c>
      <c r="I19" s="15" t="s">
        <v>5</v>
      </c>
      <c r="J19" s="15">
        <v>271922</v>
      </c>
      <c r="K19" s="15">
        <v>389896</v>
      </c>
      <c r="L19" s="43">
        <v>705198</v>
      </c>
      <c r="M19" s="43">
        <v>1144035</v>
      </c>
      <c r="N19" s="43">
        <v>767476</v>
      </c>
      <c r="O19" s="67">
        <v>681656</v>
      </c>
      <c r="P19" s="28"/>
    </row>
    <row r="20" spans="2:16" s="1" customFormat="1" ht="15.75" customHeight="1">
      <c r="B20" s="11"/>
      <c r="C20" s="14" t="s">
        <v>35</v>
      </c>
      <c r="D20" s="15" t="s">
        <v>5</v>
      </c>
      <c r="E20" s="15" t="s">
        <v>5</v>
      </c>
      <c r="F20" s="15" t="s">
        <v>5</v>
      </c>
      <c r="G20" s="15">
        <v>364475</v>
      </c>
      <c r="H20" s="15" t="s">
        <v>5</v>
      </c>
      <c r="I20" s="15" t="s">
        <v>5</v>
      </c>
      <c r="J20" s="15">
        <v>154630</v>
      </c>
      <c r="K20" s="15" t="s">
        <v>5</v>
      </c>
      <c r="L20" s="43" t="s">
        <v>5</v>
      </c>
      <c r="M20" s="43">
        <v>151100</v>
      </c>
      <c r="N20" s="43">
        <v>585027</v>
      </c>
      <c r="O20" s="67">
        <v>3508295</v>
      </c>
      <c r="P20" s="28"/>
    </row>
    <row r="21" spans="2:16" s="1" customFormat="1" ht="15.75" customHeight="1">
      <c r="B21" s="11"/>
      <c r="C21" s="14" t="s">
        <v>11</v>
      </c>
      <c r="D21" s="15" t="s">
        <v>5</v>
      </c>
      <c r="E21" s="15">
        <v>90200</v>
      </c>
      <c r="F21" s="15">
        <v>406340</v>
      </c>
      <c r="G21" s="15" t="s">
        <v>5</v>
      </c>
      <c r="H21" s="15" t="s">
        <v>5</v>
      </c>
      <c r="I21" s="15" t="s">
        <v>5</v>
      </c>
      <c r="J21" s="15" t="s">
        <v>5</v>
      </c>
      <c r="K21" s="15" t="s">
        <v>5</v>
      </c>
      <c r="L21" s="43" t="s">
        <v>5</v>
      </c>
      <c r="M21" s="43"/>
      <c r="N21" s="43">
        <v>344159</v>
      </c>
      <c r="O21" s="68" t="s">
        <v>5</v>
      </c>
      <c r="P21" s="28"/>
    </row>
    <row r="22" spans="2:16" s="1" customFormat="1" ht="15.75" customHeight="1">
      <c r="B22" s="11"/>
      <c r="C22" s="14" t="s">
        <v>12</v>
      </c>
      <c r="D22" s="15" t="s">
        <v>5</v>
      </c>
      <c r="E22" s="15">
        <v>96170</v>
      </c>
      <c r="F22" s="15">
        <v>96760</v>
      </c>
      <c r="G22" s="15">
        <v>88655</v>
      </c>
      <c r="H22" s="15">
        <v>128250</v>
      </c>
      <c r="I22" s="15">
        <v>14</v>
      </c>
      <c r="J22" s="15">
        <v>69567</v>
      </c>
      <c r="K22" s="15" t="s">
        <v>5</v>
      </c>
      <c r="L22" s="43">
        <v>314590</v>
      </c>
      <c r="M22" s="43">
        <v>1641042</v>
      </c>
      <c r="N22" s="43">
        <v>1126970</v>
      </c>
      <c r="O22" s="67">
        <v>1092259</v>
      </c>
      <c r="P22" s="28"/>
    </row>
    <row r="23" spans="2:16" s="1" customFormat="1" ht="15.75" customHeight="1">
      <c r="B23" s="11"/>
      <c r="C23" s="14" t="s">
        <v>13</v>
      </c>
      <c r="D23" s="15" t="s">
        <v>5</v>
      </c>
      <c r="E23" s="15" t="s">
        <v>5</v>
      </c>
      <c r="F23" s="15" t="s">
        <v>5</v>
      </c>
      <c r="G23" s="15">
        <v>18350</v>
      </c>
      <c r="H23" s="15" t="s">
        <v>5</v>
      </c>
      <c r="I23" s="15">
        <v>187057</v>
      </c>
      <c r="J23" s="15">
        <v>32894</v>
      </c>
      <c r="K23" s="15">
        <v>30043</v>
      </c>
      <c r="L23" s="43">
        <v>28309</v>
      </c>
      <c r="M23" s="43">
        <v>98504</v>
      </c>
      <c r="N23" s="43">
        <v>82473</v>
      </c>
      <c r="O23" s="67">
        <v>1129815</v>
      </c>
      <c r="P23" s="28"/>
    </row>
    <row r="24" spans="2:16" s="1" customFormat="1" ht="15.75" customHeight="1">
      <c r="B24" s="11"/>
      <c r="C24" s="14" t="s">
        <v>14</v>
      </c>
      <c r="D24" s="15">
        <v>495425</v>
      </c>
      <c r="E24" s="15" t="s">
        <v>5</v>
      </c>
      <c r="F24" s="15" t="s">
        <v>5</v>
      </c>
      <c r="G24" s="15" t="s">
        <v>5</v>
      </c>
      <c r="H24" s="15" t="s">
        <v>5</v>
      </c>
      <c r="I24" s="15" t="s">
        <v>5</v>
      </c>
      <c r="J24" s="15" t="s">
        <v>5</v>
      </c>
      <c r="K24" s="15" t="s">
        <v>5</v>
      </c>
      <c r="L24" s="43" t="s">
        <v>5</v>
      </c>
      <c r="M24" s="44" t="s">
        <v>5</v>
      </c>
      <c r="N24" s="44">
        <v>3</v>
      </c>
      <c r="O24" s="68">
        <v>19892</v>
      </c>
      <c r="P24" s="28"/>
    </row>
    <row r="25" spans="2:16" s="1" customFormat="1" ht="15.75" customHeight="1">
      <c r="B25" s="11"/>
      <c r="C25" s="14" t="s">
        <v>15</v>
      </c>
      <c r="D25" s="15" t="s">
        <v>5</v>
      </c>
      <c r="E25" s="15">
        <v>34157</v>
      </c>
      <c r="F25" s="15">
        <v>128889</v>
      </c>
      <c r="G25" s="15" t="s">
        <v>5</v>
      </c>
      <c r="H25" s="15">
        <v>188548</v>
      </c>
      <c r="I25" s="15">
        <v>156214</v>
      </c>
      <c r="J25" s="15">
        <v>345644</v>
      </c>
      <c r="K25" s="15">
        <v>23764</v>
      </c>
      <c r="L25" s="43">
        <v>8</v>
      </c>
      <c r="M25" s="43">
        <f>3+3379+18967+9+27</f>
        <v>22385</v>
      </c>
      <c r="N25" s="43">
        <v>504604</v>
      </c>
      <c r="O25" s="67">
        <f>281726+28+2+65851+539343</f>
        <v>886950</v>
      </c>
      <c r="P25" s="28"/>
    </row>
    <row r="26" spans="2:16" s="1" customFormat="1" ht="5.25" customHeight="1">
      <c r="B26" s="11"/>
      <c r="C26" s="14"/>
      <c r="D26" s="16"/>
      <c r="E26" s="16"/>
      <c r="F26" s="16"/>
      <c r="G26" s="16"/>
      <c r="H26" s="16"/>
      <c r="I26" s="16"/>
      <c r="J26" s="16"/>
      <c r="K26" s="16"/>
      <c r="L26" s="45"/>
      <c r="M26" s="45"/>
      <c r="N26" s="45"/>
      <c r="O26" s="69"/>
      <c r="P26" s="28"/>
    </row>
    <row r="27" spans="2:16" s="3" customFormat="1" ht="15.75" customHeight="1">
      <c r="B27" s="7" t="s">
        <v>16</v>
      </c>
      <c r="C27" s="8"/>
      <c r="D27" s="9">
        <f aca="true" t="shared" si="2" ref="D27:N27">SUM(D29:D40)</f>
        <v>19509814</v>
      </c>
      <c r="E27" s="9">
        <f t="shared" si="2"/>
        <v>20237033</v>
      </c>
      <c r="F27" s="9">
        <f t="shared" si="2"/>
        <v>3080717</v>
      </c>
      <c r="G27" s="9">
        <f t="shared" si="2"/>
        <v>3834174</v>
      </c>
      <c r="H27" s="9">
        <f t="shared" si="2"/>
        <v>7310275</v>
      </c>
      <c r="I27" s="9">
        <f t="shared" si="2"/>
        <v>12265069</v>
      </c>
      <c r="J27" s="9">
        <f t="shared" si="2"/>
        <v>18725984</v>
      </c>
      <c r="K27" s="9">
        <f t="shared" si="2"/>
        <v>33007731</v>
      </c>
      <c r="L27" s="41">
        <f t="shared" si="2"/>
        <v>42868755</v>
      </c>
      <c r="M27" s="41">
        <f>SUM(M29:M40)</f>
        <v>47400697</v>
      </c>
      <c r="N27" s="41">
        <f t="shared" si="2"/>
        <v>56249503</v>
      </c>
      <c r="O27" s="65">
        <f>SUM(O29:O40)</f>
        <v>57998654</v>
      </c>
      <c r="P27" s="10"/>
    </row>
    <row r="28" spans="2:16" s="3" customFormat="1" ht="9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42"/>
      <c r="M28" s="42"/>
      <c r="N28" s="42"/>
      <c r="O28" s="66"/>
      <c r="P28" s="6"/>
    </row>
    <row r="29" spans="2:16" s="1" customFormat="1" ht="15.75" customHeight="1">
      <c r="B29" s="11"/>
      <c r="C29" s="14" t="s">
        <v>7</v>
      </c>
      <c r="D29" s="15">
        <v>11365870</v>
      </c>
      <c r="E29" s="15">
        <v>13476094</v>
      </c>
      <c r="F29" s="15">
        <v>1778887</v>
      </c>
      <c r="G29" s="15">
        <v>2858805</v>
      </c>
      <c r="H29" s="15">
        <v>5622037</v>
      </c>
      <c r="I29" s="15">
        <v>6912038</v>
      </c>
      <c r="J29" s="15">
        <v>12378124</v>
      </c>
      <c r="K29" s="15">
        <v>21367113</v>
      </c>
      <c r="L29" s="43">
        <v>29106291</v>
      </c>
      <c r="M29" s="44">
        <v>33520250</v>
      </c>
      <c r="N29" s="44">
        <v>41054280</v>
      </c>
      <c r="O29" s="68">
        <v>41792811</v>
      </c>
      <c r="P29" s="28"/>
    </row>
    <row r="30" spans="2:16" s="1" customFormat="1" ht="15.75" customHeight="1">
      <c r="B30" s="11"/>
      <c r="C30" s="14" t="s">
        <v>12</v>
      </c>
      <c r="D30" s="15">
        <v>952546</v>
      </c>
      <c r="E30" s="15">
        <v>698723</v>
      </c>
      <c r="F30" s="15" t="s">
        <v>5</v>
      </c>
      <c r="G30" s="15">
        <v>215041</v>
      </c>
      <c r="H30" s="15">
        <v>450749</v>
      </c>
      <c r="I30" s="15">
        <v>3944239</v>
      </c>
      <c r="J30" s="15">
        <v>5300103</v>
      </c>
      <c r="K30" s="15">
        <v>9849708</v>
      </c>
      <c r="L30" s="43">
        <v>9181955</v>
      </c>
      <c r="M30" s="43">
        <v>9760518</v>
      </c>
      <c r="N30" s="43">
        <v>10746121</v>
      </c>
      <c r="O30" s="67">
        <v>9683725</v>
      </c>
      <c r="P30" s="28"/>
    </row>
    <row r="31" spans="2:16" s="1" customFormat="1" ht="15.75" customHeight="1">
      <c r="B31" s="11"/>
      <c r="C31" s="14" t="s">
        <v>36</v>
      </c>
      <c r="D31" s="15">
        <v>4885456</v>
      </c>
      <c r="E31" s="15">
        <v>4105891</v>
      </c>
      <c r="F31" s="15">
        <v>918273</v>
      </c>
      <c r="G31" s="15">
        <v>350065</v>
      </c>
      <c r="H31" s="15">
        <v>460530</v>
      </c>
      <c r="I31" s="15" t="s">
        <v>5</v>
      </c>
      <c r="J31" s="15" t="s">
        <v>5</v>
      </c>
      <c r="K31" s="15" t="s">
        <v>5</v>
      </c>
      <c r="L31" s="44" t="s">
        <v>5</v>
      </c>
      <c r="M31" s="44" t="s">
        <v>5</v>
      </c>
      <c r="N31" s="44" t="s">
        <v>5</v>
      </c>
      <c r="O31" s="68" t="s">
        <v>5</v>
      </c>
      <c r="P31" s="28"/>
    </row>
    <row r="32" spans="2:16" s="1" customFormat="1" ht="15.75" customHeight="1">
      <c r="B32" s="11"/>
      <c r="C32" s="14" t="s">
        <v>4</v>
      </c>
      <c r="D32" s="15">
        <v>1628145</v>
      </c>
      <c r="E32" s="15">
        <v>982383</v>
      </c>
      <c r="F32" s="15">
        <v>383557</v>
      </c>
      <c r="G32" s="15">
        <v>179709</v>
      </c>
      <c r="H32" s="15">
        <v>489823</v>
      </c>
      <c r="I32" s="15">
        <v>297480</v>
      </c>
      <c r="J32" s="15">
        <v>8152</v>
      </c>
      <c r="K32" s="15">
        <v>246774</v>
      </c>
      <c r="L32" s="43">
        <v>2086321</v>
      </c>
      <c r="M32" s="43">
        <v>746385</v>
      </c>
      <c r="N32" s="43">
        <v>1311792</v>
      </c>
      <c r="O32" s="67">
        <v>2974606</v>
      </c>
      <c r="P32" s="28"/>
    </row>
    <row r="33" spans="2:16" s="1" customFormat="1" ht="15.75" customHeight="1">
      <c r="B33" s="11"/>
      <c r="C33" s="14" t="s">
        <v>17</v>
      </c>
      <c r="D33" s="15" t="s">
        <v>5</v>
      </c>
      <c r="E33" s="15" t="s">
        <v>5</v>
      </c>
      <c r="F33" s="15" t="s">
        <v>5</v>
      </c>
      <c r="G33" s="15" t="s">
        <v>5</v>
      </c>
      <c r="H33" s="15">
        <v>209446</v>
      </c>
      <c r="I33" s="15">
        <v>350223</v>
      </c>
      <c r="J33" s="15">
        <v>246194</v>
      </c>
      <c r="K33" s="15">
        <v>215762</v>
      </c>
      <c r="L33" s="43">
        <v>330015</v>
      </c>
      <c r="M33" s="44">
        <v>368663</v>
      </c>
      <c r="N33" s="44">
        <v>518453</v>
      </c>
      <c r="O33" s="68">
        <v>245586</v>
      </c>
      <c r="P33" s="28"/>
    </row>
    <row r="34" spans="2:16" s="1" customFormat="1" ht="15.75" customHeight="1">
      <c r="B34" s="11"/>
      <c r="C34" s="14" t="s">
        <v>6</v>
      </c>
      <c r="D34" s="15">
        <v>116444</v>
      </c>
      <c r="E34" s="15" t="s">
        <v>5</v>
      </c>
      <c r="F34" s="15" t="s">
        <v>5</v>
      </c>
      <c r="G34" s="15" t="s">
        <v>5</v>
      </c>
      <c r="H34" s="15" t="s">
        <v>5</v>
      </c>
      <c r="I34" s="15">
        <v>407489</v>
      </c>
      <c r="J34" s="15">
        <v>1</v>
      </c>
      <c r="K34" s="15">
        <v>750184</v>
      </c>
      <c r="L34" s="43">
        <v>51243</v>
      </c>
      <c r="M34" s="43">
        <v>7</v>
      </c>
      <c r="N34" s="43">
        <v>8</v>
      </c>
      <c r="O34" s="67">
        <v>153797</v>
      </c>
      <c r="P34" s="28"/>
    </row>
    <row r="35" spans="2:16" s="1" customFormat="1" ht="15.75" customHeight="1">
      <c r="B35" s="11"/>
      <c r="C35" s="14" t="s">
        <v>18</v>
      </c>
      <c r="D35" s="15">
        <v>101376</v>
      </c>
      <c r="E35" s="15">
        <v>726645</v>
      </c>
      <c r="F35" s="15" t="s">
        <v>5</v>
      </c>
      <c r="G35" s="15" t="s">
        <v>5</v>
      </c>
      <c r="H35" s="15" t="s">
        <v>5</v>
      </c>
      <c r="I35" s="15" t="s">
        <v>5</v>
      </c>
      <c r="J35" s="15">
        <v>18000</v>
      </c>
      <c r="K35" s="15">
        <v>79381</v>
      </c>
      <c r="L35" s="44" t="s">
        <v>5</v>
      </c>
      <c r="M35" s="44" t="s">
        <v>5</v>
      </c>
      <c r="N35" s="44" t="s">
        <v>5</v>
      </c>
      <c r="O35" s="68" t="s">
        <v>5</v>
      </c>
      <c r="P35" s="28"/>
    </row>
    <row r="36" spans="2:16" s="1" customFormat="1" ht="15.75" customHeight="1">
      <c r="B36" s="11"/>
      <c r="C36" s="14" t="s">
        <v>33</v>
      </c>
      <c r="D36" s="15" t="s">
        <v>5</v>
      </c>
      <c r="E36" s="15" t="s">
        <v>5</v>
      </c>
      <c r="F36" s="15" t="s">
        <v>5</v>
      </c>
      <c r="G36" s="15" t="s">
        <v>5</v>
      </c>
      <c r="H36" s="15" t="s">
        <v>5</v>
      </c>
      <c r="I36" s="15">
        <v>339984</v>
      </c>
      <c r="J36" s="15">
        <v>183775</v>
      </c>
      <c r="K36" s="15" t="s">
        <v>5</v>
      </c>
      <c r="L36" s="43">
        <v>594949</v>
      </c>
      <c r="M36" s="43">
        <v>1026122</v>
      </c>
      <c r="N36" s="43">
        <v>1541091</v>
      </c>
      <c r="O36" s="67">
        <v>468779</v>
      </c>
      <c r="P36" s="28"/>
    </row>
    <row r="37" spans="2:16" s="1" customFormat="1" ht="15.75" customHeight="1">
      <c r="B37" s="11"/>
      <c r="C37" s="14" t="s">
        <v>8</v>
      </c>
      <c r="D37" s="15">
        <v>27490</v>
      </c>
      <c r="E37" s="15">
        <v>25319</v>
      </c>
      <c r="F37" s="15" t="s">
        <v>5</v>
      </c>
      <c r="G37" s="15">
        <v>230554</v>
      </c>
      <c r="H37" s="15" t="s">
        <v>5</v>
      </c>
      <c r="I37" s="15">
        <v>5145</v>
      </c>
      <c r="J37" s="15">
        <v>17065</v>
      </c>
      <c r="K37" s="15">
        <v>348855</v>
      </c>
      <c r="L37" s="43">
        <v>845958</v>
      </c>
      <c r="M37" s="43">
        <v>702068</v>
      </c>
      <c r="N37" s="43">
        <v>422165</v>
      </c>
      <c r="O37" s="67">
        <v>148995</v>
      </c>
      <c r="P37" s="28"/>
    </row>
    <row r="38" spans="2:16" s="1" customFormat="1" ht="15.75" customHeight="1">
      <c r="B38" s="11"/>
      <c r="C38" s="14" t="s">
        <v>19</v>
      </c>
      <c r="D38" s="15" t="s">
        <v>5</v>
      </c>
      <c r="E38" s="15" t="s">
        <v>5</v>
      </c>
      <c r="F38" s="15" t="s">
        <v>5</v>
      </c>
      <c r="G38" s="15" t="s">
        <v>5</v>
      </c>
      <c r="H38" s="15" t="s">
        <v>5</v>
      </c>
      <c r="I38" s="15">
        <v>3317</v>
      </c>
      <c r="J38" s="15">
        <v>571015</v>
      </c>
      <c r="K38" s="15" t="s">
        <v>5</v>
      </c>
      <c r="L38" s="43">
        <v>672023</v>
      </c>
      <c r="M38" s="43">
        <v>1042904</v>
      </c>
      <c r="N38" s="43">
        <v>406777</v>
      </c>
      <c r="O38" s="67">
        <v>109510</v>
      </c>
      <c r="P38" s="28"/>
    </row>
    <row r="39" spans="2:16" s="1" customFormat="1" ht="15.75" customHeight="1">
      <c r="B39" s="11"/>
      <c r="C39" s="14" t="s">
        <v>9</v>
      </c>
      <c r="D39" s="15">
        <v>68404</v>
      </c>
      <c r="E39" s="15">
        <v>150233</v>
      </c>
      <c r="F39" s="15" t="s">
        <v>5</v>
      </c>
      <c r="G39" s="15" t="s">
        <v>5</v>
      </c>
      <c r="H39" s="15" t="s">
        <v>5</v>
      </c>
      <c r="I39" s="15" t="s">
        <v>5</v>
      </c>
      <c r="J39" s="15" t="s">
        <v>5</v>
      </c>
      <c r="K39" s="15" t="s">
        <v>5</v>
      </c>
      <c r="L39" s="44" t="s">
        <v>5</v>
      </c>
      <c r="M39" s="44" t="s">
        <v>5</v>
      </c>
      <c r="N39" s="44" t="s">
        <v>5</v>
      </c>
      <c r="O39" s="68" t="s">
        <v>5</v>
      </c>
      <c r="P39" s="28"/>
    </row>
    <row r="40" spans="2:16" s="1" customFormat="1" ht="15.75" customHeight="1">
      <c r="B40" s="11"/>
      <c r="C40" s="14" t="s">
        <v>15</v>
      </c>
      <c r="D40" s="15">
        <v>364083</v>
      </c>
      <c r="E40" s="15">
        <v>71745</v>
      </c>
      <c r="F40" s="15" t="s">
        <v>5</v>
      </c>
      <c r="G40" s="15" t="s">
        <v>5</v>
      </c>
      <c r="H40" s="15">
        <v>77690</v>
      </c>
      <c r="I40" s="15">
        <v>5154</v>
      </c>
      <c r="J40" s="15">
        <v>3555</v>
      </c>
      <c r="K40" s="15">
        <v>149954</v>
      </c>
      <c r="L40" s="44" t="s">
        <v>5</v>
      </c>
      <c r="M40" s="44">
        <f>30263+432+203085</f>
        <v>233780</v>
      </c>
      <c r="N40" s="44">
        <v>248816</v>
      </c>
      <c r="O40" s="68">
        <f>2189707+231138</f>
        <v>2420845</v>
      </c>
      <c r="P40" s="28"/>
    </row>
    <row r="41" spans="2:16" s="1" customFormat="1" ht="7.5" customHeight="1">
      <c r="B41" s="11"/>
      <c r="C41" s="14"/>
      <c r="D41" s="16"/>
      <c r="E41" s="16"/>
      <c r="F41" s="16"/>
      <c r="G41" s="16"/>
      <c r="H41" s="16"/>
      <c r="I41" s="16"/>
      <c r="J41" s="16"/>
      <c r="K41" s="16"/>
      <c r="L41" s="45"/>
      <c r="M41" s="45"/>
      <c r="N41" s="45"/>
      <c r="O41" s="69"/>
      <c r="P41" s="28"/>
    </row>
    <row r="42" spans="2:16" s="3" customFormat="1" ht="15.75" customHeight="1">
      <c r="B42" s="7" t="s">
        <v>20</v>
      </c>
      <c r="C42" s="8" t="s">
        <v>20</v>
      </c>
      <c r="D42" s="46" t="s">
        <v>5</v>
      </c>
      <c r="E42" s="46" t="s">
        <v>5</v>
      </c>
      <c r="F42" s="46" t="s">
        <v>5</v>
      </c>
      <c r="G42" s="9">
        <v>115423</v>
      </c>
      <c r="H42" s="46" t="s">
        <v>5</v>
      </c>
      <c r="I42" s="46" t="s">
        <v>5</v>
      </c>
      <c r="J42" s="9">
        <v>718697</v>
      </c>
      <c r="K42" s="9">
        <v>186648</v>
      </c>
      <c r="L42" s="41">
        <v>69</v>
      </c>
      <c r="M42" s="41">
        <f>SUM(M44:M47)</f>
        <v>57808</v>
      </c>
      <c r="N42" s="41">
        <f>SUM(N44:N47)</f>
        <v>250582</v>
      </c>
      <c r="O42" s="65">
        <f>SUM(O44:O47)</f>
        <v>350503</v>
      </c>
      <c r="P42" s="10"/>
    </row>
    <row r="43" spans="2:16" s="3" customFormat="1" ht="5.25" customHeight="1">
      <c r="B43" s="11"/>
      <c r="C43" s="12"/>
      <c r="D43" s="47"/>
      <c r="E43" s="47"/>
      <c r="F43" s="47"/>
      <c r="G43" s="13"/>
      <c r="H43" s="47"/>
      <c r="I43" s="47"/>
      <c r="J43" s="13"/>
      <c r="K43" s="13"/>
      <c r="L43" s="42"/>
      <c r="M43" s="42"/>
      <c r="N43" s="42"/>
      <c r="O43" s="66"/>
      <c r="P43" s="6"/>
    </row>
    <row r="44" spans="2:16" s="1" customFormat="1" ht="15.75" customHeight="1">
      <c r="B44" s="11"/>
      <c r="C44" s="14" t="s">
        <v>7</v>
      </c>
      <c r="D44" s="15" t="s">
        <v>5</v>
      </c>
      <c r="E44" s="15" t="s">
        <v>5</v>
      </c>
      <c r="F44" s="15" t="s">
        <v>5</v>
      </c>
      <c r="G44" s="15" t="s">
        <v>5</v>
      </c>
      <c r="H44" s="15" t="s">
        <v>5</v>
      </c>
      <c r="I44" s="15" t="s">
        <v>5</v>
      </c>
      <c r="J44" s="15">
        <v>711899</v>
      </c>
      <c r="K44" s="15">
        <v>177155</v>
      </c>
      <c r="L44" s="43">
        <v>69</v>
      </c>
      <c r="M44" s="43">
        <v>57808</v>
      </c>
      <c r="N44" s="43">
        <v>139401</v>
      </c>
      <c r="O44" s="67">
        <v>350488</v>
      </c>
      <c r="P44" s="28"/>
    </row>
    <row r="45" spans="2:16" s="1" customFormat="1" ht="15.75" customHeight="1">
      <c r="B45" s="11"/>
      <c r="C45" s="14" t="s">
        <v>17</v>
      </c>
      <c r="D45" s="15" t="s">
        <v>5</v>
      </c>
      <c r="E45" s="15" t="s">
        <v>5</v>
      </c>
      <c r="F45" s="15" t="s">
        <v>5</v>
      </c>
      <c r="G45" s="15">
        <v>115423</v>
      </c>
      <c r="H45" s="15" t="s">
        <v>5</v>
      </c>
      <c r="I45" s="15" t="s">
        <v>5</v>
      </c>
      <c r="J45" s="15">
        <v>6125</v>
      </c>
      <c r="K45" s="15" t="s">
        <v>5</v>
      </c>
      <c r="L45" s="48" t="s">
        <v>5</v>
      </c>
      <c r="M45" s="48" t="s">
        <v>5</v>
      </c>
      <c r="N45" s="59" t="s">
        <v>5</v>
      </c>
      <c r="O45" s="70" t="s">
        <v>5</v>
      </c>
      <c r="P45" s="28"/>
    </row>
    <row r="46" spans="2:16" s="1" customFormat="1" ht="15.75" customHeight="1">
      <c r="B46" s="11"/>
      <c r="C46" s="14" t="s">
        <v>21</v>
      </c>
      <c r="D46" s="15" t="s">
        <v>5</v>
      </c>
      <c r="E46" s="15" t="s">
        <v>5</v>
      </c>
      <c r="F46" s="15" t="s">
        <v>5</v>
      </c>
      <c r="G46" s="15" t="s">
        <v>5</v>
      </c>
      <c r="H46" s="15" t="s">
        <v>5</v>
      </c>
      <c r="I46" s="15" t="s">
        <v>5</v>
      </c>
      <c r="J46" s="15" t="s">
        <v>5</v>
      </c>
      <c r="K46" s="15">
        <v>9268</v>
      </c>
      <c r="L46" s="48" t="s">
        <v>5</v>
      </c>
      <c r="M46" s="48" t="s">
        <v>5</v>
      </c>
      <c r="N46" s="59" t="s">
        <v>5</v>
      </c>
      <c r="O46" s="70" t="s">
        <v>5</v>
      </c>
      <c r="P46" s="28"/>
    </row>
    <row r="47" spans="2:16" s="1" customFormat="1" ht="15.75" customHeight="1">
      <c r="B47" s="11"/>
      <c r="C47" s="14" t="s">
        <v>15</v>
      </c>
      <c r="D47" s="15" t="s">
        <v>5</v>
      </c>
      <c r="E47" s="15" t="s">
        <v>5</v>
      </c>
      <c r="F47" s="15" t="s">
        <v>5</v>
      </c>
      <c r="G47" s="15" t="s">
        <v>5</v>
      </c>
      <c r="H47" s="15" t="s">
        <v>5</v>
      </c>
      <c r="I47" s="15" t="s">
        <v>5</v>
      </c>
      <c r="J47" s="15">
        <v>673</v>
      </c>
      <c r="K47" s="15">
        <v>225</v>
      </c>
      <c r="L47" s="48" t="s">
        <v>5</v>
      </c>
      <c r="M47" s="48" t="s">
        <v>5</v>
      </c>
      <c r="N47" s="43">
        <v>111181</v>
      </c>
      <c r="O47" s="67">
        <v>15</v>
      </c>
      <c r="P47" s="28"/>
    </row>
    <row r="48" spans="2:16" s="1" customFormat="1" ht="7.5" customHeight="1">
      <c r="B48" s="11"/>
      <c r="C48" s="14"/>
      <c r="D48" s="16"/>
      <c r="E48" s="16"/>
      <c r="F48" s="16"/>
      <c r="G48" s="16"/>
      <c r="H48" s="16"/>
      <c r="I48" s="16"/>
      <c r="J48" s="16"/>
      <c r="K48" s="16"/>
      <c r="L48" s="45"/>
      <c r="M48" s="45"/>
      <c r="N48" s="45"/>
      <c r="O48" s="69"/>
      <c r="P48" s="28"/>
    </row>
    <row r="49" spans="2:19" s="3" customFormat="1" ht="15.75" customHeight="1">
      <c r="B49" s="7" t="s">
        <v>22</v>
      </c>
      <c r="C49" s="8"/>
      <c r="D49" s="46">
        <f aca="true" t="shared" si="3" ref="D49:N49">SUM(D50:D61)</f>
        <v>510487</v>
      </c>
      <c r="E49" s="46">
        <f t="shared" si="3"/>
        <v>700627</v>
      </c>
      <c r="F49" s="46">
        <f t="shared" si="3"/>
        <v>968787</v>
      </c>
      <c r="G49" s="9">
        <f t="shared" si="3"/>
        <v>1182251</v>
      </c>
      <c r="H49" s="46">
        <f t="shared" si="3"/>
        <v>1458385</v>
      </c>
      <c r="I49" s="46">
        <f t="shared" si="3"/>
        <v>1616395</v>
      </c>
      <c r="J49" s="9">
        <f t="shared" si="3"/>
        <v>1809828</v>
      </c>
      <c r="K49" s="9">
        <f t="shared" si="3"/>
        <v>3279426</v>
      </c>
      <c r="L49" s="41">
        <f t="shared" si="3"/>
        <v>4204158</v>
      </c>
      <c r="M49" s="41">
        <f>SUM(M50:M61)</f>
        <v>4919866</v>
      </c>
      <c r="N49" s="41">
        <f t="shared" si="3"/>
        <v>3489220</v>
      </c>
      <c r="O49" s="65">
        <f>SUM(O50:O61)</f>
        <v>4245556</v>
      </c>
      <c r="P49" s="10"/>
      <c r="R49" s="55"/>
      <c r="S49" s="56"/>
    </row>
    <row r="50" spans="2:19" s="1" customFormat="1" ht="15.75" customHeight="1">
      <c r="B50" s="11"/>
      <c r="C50" s="14" t="s">
        <v>23</v>
      </c>
      <c r="D50" s="15">
        <v>312148</v>
      </c>
      <c r="E50" s="15">
        <v>448988</v>
      </c>
      <c r="F50" s="15">
        <v>356477</v>
      </c>
      <c r="G50" s="15">
        <v>760880</v>
      </c>
      <c r="H50" s="15">
        <v>653574</v>
      </c>
      <c r="I50" s="15" t="s">
        <v>5</v>
      </c>
      <c r="J50" s="15">
        <v>191361</v>
      </c>
      <c r="K50" s="15">
        <v>125500</v>
      </c>
      <c r="L50" s="43">
        <v>348188</v>
      </c>
      <c r="M50" s="43">
        <v>371645</v>
      </c>
      <c r="N50" s="43">
        <v>424039</v>
      </c>
      <c r="O50" s="67">
        <v>284118</v>
      </c>
      <c r="P50" s="28"/>
      <c r="R50" s="55"/>
      <c r="S50" s="56"/>
    </row>
    <row r="51" spans="2:20" s="1" customFormat="1" ht="15.75" customHeight="1">
      <c r="B51" s="11"/>
      <c r="C51" s="14" t="s">
        <v>7</v>
      </c>
      <c r="D51" s="15" t="s">
        <v>5</v>
      </c>
      <c r="E51" s="15" t="s">
        <v>5</v>
      </c>
      <c r="F51" s="15">
        <v>243955</v>
      </c>
      <c r="G51" s="15">
        <v>209865</v>
      </c>
      <c r="H51" s="15">
        <v>226038</v>
      </c>
      <c r="I51" s="15">
        <v>662902</v>
      </c>
      <c r="J51" s="15">
        <v>494394</v>
      </c>
      <c r="K51" s="15">
        <v>510411</v>
      </c>
      <c r="L51" s="43">
        <v>905160</v>
      </c>
      <c r="M51" s="43">
        <v>1556167</v>
      </c>
      <c r="N51" s="43">
        <v>358837</v>
      </c>
      <c r="O51" s="67">
        <v>199289</v>
      </c>
      <c r="P51" s="28"/>
      <c r="R51" s="53"/>
      <c r="S51" s="54"/>
      <c r="T51" s="52"/>
    </row>
    <row r="52" spans="2:19" s="1" customFormat="1" ht="15.75" customHeight="1">
      <c r="B52" s="11"/>
      <c r="C52" s="14" t="s">
        <v>34</v>
      </c>
      <c r="D52" s="15" t="s">
        <v>5</v>
      </c>
      <c r="E52" s="15" t="s">
        <v>5</v>
      </c>
      <c r="F52" s="15">
        <v>173150</v>
      </c>
      <c r="G52" s="15">
        <v>182337</v>
      </c>
      <c r="H52" s="15">
        <v>522193</v>
      </c>
      <c r="I52" s="15">
        <v>149317</v>
      </c>
      <c r="J52" s="15">
        <v>365061</v>
      </c>
      <c r="K52" s="15">
        <v>1105274</v>
      </c>
      <c r="L52" s="43">
        <v>1404355</v>
      </c>
      <c r="M52" s="43">
        <v>1919447</v>
      </c>
      <c r="N52" s="43">
        <v>1016505</v>
      </c>
      <c r="O52" s="67">
        <v>2028905</v>
      </c>
      <c r="P52" s="28"/>
      <c r="R52" s="53"/>
      <c r="S52" s="54"/>
    </row>
    <row r="53" spans="2:19" s="1" customFormat="1" ht="15.75" customHeight="1">
      <c r="B53" s="11"/>
      <c r="C53" s="14" t="s">
        <v>24</v>
      </c>
      <c r="D53" s="15" t="s">
        <v>5</v>
      </c>
      <c r="E53" s="15" t="s">
        <v>5</v>
      </c>
      <c r="F53" s="15" t="s">
        <v>5</v>
      </c>
      <c r="G53" s="15" t="s">
        <v>5</v>
      </c>
      <c r="H53" s="15" t="s">
        <v>5</v>
      </c>
      <c r="I53" s="15">
        <v>334583</v>
      </c>
      <c r="J53" s="15">
        <v>523394</v>
      </c>
      <c r="K53" s="15">
        <v>694839</v>
      </c>
      <c r="L53" s="43">
        <v>789296</v>
      </c>
      <c r="M53" s="43">
        <v>621821</v>
      </c>
      <c r="N53" s="43">
        <v>689358</v>
      </c>
      <c r="O53" s="67">
        <v>915212</v>
      </c>
      <c r="P53" s="28"/>
      <c r="R53" s="53"/>
      <c r="S53" s="54"/>
    </row>
    <row r="54" spans="2:19" s="1" customFormat="1" ht="15.75" customHeight="1">
      <c r="B54" s="11"/>
      <c r="C54" s="14" t="s">
        <v>14</v>
      </c>
      <c r="D54" s="15" t="s">
        <v>5</v>
      </c>
      <c r="E54" s="15" t="s">
        <v>5</v>
      </c>
      <c r="F54" s="15" t="s">
        <v>5</v>
      </c>
      <c r="G54" s="15" t="s">
        <v>5</v>
      </c>
      <c r="H54" s="15" t="s">
        <v>5</v>
      </c>
      <c r="I54" s="15">
        <v>469443</v>
      </c>
      <c r="J54" s="15">
        <v>233026</v>
      </c>
      <c r="K54" s="15">
        <v>422199</v>
      </c>
      <c r="L54" s="43">
        <v>554950</v>
      </c>
      <c r="M54" s="43">
        <v>450515</v>
      </c>
      <c r="N54" s="43">
        <v>786846</v>
      </c>
      <c r="O54" s="67">
        <v>541787</v>
      </c>
      <c r="P54" s="28"/>
      <c r="R54" s="55"/>
      <c r="S54" s="56"/>
    </row>
    <row r="55" spans="2:19" s="1" customFormat="1" ht="15.75" customHeight="1">
      <c r="B55" s="11"/>
      <c r="C55" s="14" t="s">
        <v>25</v>
      </c>
      <c r="D55" s="15" t="s">
        <v>5</v>
      </c>
      <c r="E55" s="15" t="s">
        <v>5</v>
      </c>
      <c r="F55" s="15" t="s">
        <v>5</v>
      </c>
      <c r="G55" s="15" t="s">
        <v>5</v>
      </c>
      <c r="H55" s="15" t="s">
        <v>5</v>
      </c>
      <c r="I55" s="15" t="s">
        <v>5</v>
      </c>
      <c r="J55" s="15" t="s">
        <v>5</v>
      </c>
      <c r="K55" s="15">
        <v>408390</v>
      </c>
      <c r="L55" s="43">
        <v>163676</v>
      </c>
      <c r="M55" s="43" t="s">
        <v>5</v>
      </c>
      <c r="N55" s="44" t="s">
        <v>5</v>
      </c>
      <c r="O55" s="68">
        <v>213126</v>
      </c>
      <c r="P55" s="28"/>
      <c r="R55" s="55"/>
      <c r="S55" s="56"/>
    </row>
    <row r="56" spans="2:19" s="1" customFormat="1" ht="15.75" customHeight="1">
      <c r="B56" s="11"/>
      <c r="C56" s="14" t="s">
        <v>26</v>
      </c>
      <c r="D56" s="15" t="s">
        <v>5</v>
      </c>
      <c r="E56" s="15">
        <v>137575</v>
      </c>
      <c r="F56" s="15" t="s">
        <v>5</v>
      </c>
      <c r="G56" s="15" t="s">
        <v>5</v>
      </c>
      <c r="H56" s="15" t="s">
        <v>5</v>
      </c>
      <c r="I56" s="15" t="s">
        <v>5</v>
      </c>
      <c r="J56" s="15" t="s">
        <v>5</v>
      </c>
      <c r="K56" s="15" t="s">
        <v>5</v>
      </c>
      <c r="L56" s="43" t="s">
        <v>5</v>
      </c>
      <c r="M56" s="43" t="s">
        <v>5</v>
      </c>
      <c r="N56" s="43" t="s">
        <v>5</v>
      </c>
      <c r="O56" s="68" t="s">
        <v>5</v>
      </c>
      <c r="P56" s="28"/>
      <c r="R56" s="53"/>
      <c r="S56" s="54"/>
    </row>
    <row r="57" spans="2:19" s="1" customFormat="1" ht="15.75" customHeight="1">
      <c r="B57" s="11"/>
      <c r="C57" s="14" t="s">
        <v>27</v>
      </c>
      <c r="D57" s="15">
        <v>64503</v>
      </c>
      <c r="E57" s="15">
        <v>25116</v>
      </c>
      <c r="F57" s="15">
        <v>151061</v>
      </c>
      <c r="G57" s="15">
        <v>22003</v>
      </c>
      <c r="H57" s="15" t="s">
        <v>5</v>
      </c>
      <c r="I57" s="15" t="s">
        <v>5</v>
      </c>
      <c r="J57" s="15" t="s">
        <v>5</v>
      </c>
      <c r="K57" s="15" t="s">
        <v>5</v>
      </c>
      <c r="L57" s="43" t="s">
        <v>5</v>
      </c>
      <c r="M57" s="43" t="s">
        <v>5</v>
      </c>
      <c r="N57" s="43" t="s">
        <v>5</v>
      </c>
      <c r="O57" s="68" t="s">
        <v>5</v>
      </c>
      <c r="P57" s="28"/>
      <c r="R57" s="55"/>
      <c r="S57" s="56"/>
    </row>
    <row r="58" spans="2:19" s="1" customFormat="1" ht="15.75" customHeight="1">
      <c r="B58" s="11"/>
      <c r="C58" s="14" t="s">
        <v>31</v>
      </c>
      <c r="D58" s="15" t="s">
        <v>5</v>
      </c>
      <c r="E58" s="15" t="s">
        <v>5</v>
      </c>
      <c r="F58" s="15" t="s">
        <v>5</v>
      </c>
      <c r="G58" s="15" t="s">
        <v>5</v>
      </c>
      <c r="H58" s="15">
        <v>52800</v>
      </c>
      <c r="I58" s="15" t="s">
        <v>5</v>
      </c>
      <c r="J58" s="15" t="s">
        <v>5</v>
      </c>
      <c r="K58" s="15" t="s">
        <v>5</v>
      </c>
      <c r="L58" s="43" t="s">
        <v>5</v>
      </c>
      <c r="M58" s="43" t="s">
        <v>5</v>
      </c>
      <c r="N58" s="44" t="s">
        <v>5</v>
      </c>
      <c r="O58" s="68" t="s">
        <v>5</v>
      </c>
      <c r="P58" s="28"/>
      <c r="R58" s="55"/>
      <c r="S58" s="56"/>
    </row>
    <row r="59" spans="2:19" s="1" customFormat="1" ht="15.75" customHeight="1">
      <c r="B59" s="11"/>
      <c r="C59" s="14" t="s">
        <v>9</v>
      </c>
      <c r="D59" s="15" t="s">
        <v>5</v>
      </c>
      <c r="E59" s="15">
        <v>48484</v>
      </c>
      <c r="F59" s="15" t="s">
        <v>5</v>
      </c>
      <c r="G59" s="15" t="s">
        <v>5</v>
      </c>
      <c r="H59" s="15" t="s">
        <v>5</v>
      </c>
      <c r="I59" s="15" t="s">
        <v>5</v>
      </c>
      <c r="J59" s="15" t="s">
        <v>5</v>
      </c>
      <c r="K59" s="15" t="s">
        <v>5</v>
      </c>
      <c r="L59" s="43" t="s">
        <v>5</v>
      </c>
      <c r="M59" s="43" t="s">
        <v>5</v>
      </c>
      <c r="N59" s="44" t="s">
        <v>5</v>
      </c>
      <c r="O59" s="68" t="s">
        <v>5</v>
      </c>
      <c r="P59" s="28"/>
      <c r="R59" s="55"/>
      <c r="S59" s="56"/>
    </row>
    <row r="60" spans="2:19" s="1" customFormat="1" ht="15.75" customHeight="1">
      <c r="B60" s="11"/>
      <c r="C60" s="14" t="s">
        <v>28</v>
      </c>
      <c r="D60" s="15">
        <v>18510</v>
      </c>
      <c r="E60" s="15">
        <v>40464</v>
      </c>
      <c r="F60" s="15">
        <v>44144</v>
      </c>
      <c r="G60" s="15">
        <v>7166</v>
      </c>
      <c r="H60" s="15">
        <v>3780</v>
      </c>
      <c r="I60" s="15" t="s">
        <v>5</v>
      </c>
      <c r="J60" s="15" t="s">
        <v>5</v>
      </c>
      <c r="K60" s="15" t="s">
        <v>5</v>
      </c>
      <c r="L60" s="43" t="s">
        <v>5</v>
      </c>
      <c r="M60" s="43" t="s">
        <v>5</v>
      </c>
      <c r="N60" s="44" t="s">
        <v>5</v>
      </c>
      <c r="O60" s="68" t="s">
        <v>5</v>
      </c>
      <c r="P60" s="28"/>
      <c r="R60" s="53"/>
      <c r="S60" s="54"/>
    </row>
    <row r="61" spans="2:16" s="1" customFormat="1" ht="15.75" customHeight="1">
      <c r="B61" s="11"/>
      <c r="C61" s="14" t="s">
        <v>15</v>
      </c>
      <c r="D61" s="15">
        <v>115326</v>
      </c>
      <c r="E61" s="15" t="s">
        <v>5</v>
      </c>
      <c r="F61" s="15" t="s">
        <v>5</v>
      </c>
      <c r="G61" s="15" t="s">
        <v>5</v>
      </c>
      <c r="H61" s="15" t="s">
        <v>5</v>
      </c>
      <c r="I61" s="15">
        <v>150</v>
      </c>
      <c r="J61" s="15">
        <v>2592</v>
      </c>
      <c r="K61" s="15">
        <v>12813</v>
      </c>
      <c r="L61" s="43">
        <v>38533</v>
      </c>
      <c r="M61" s="43">
        <f>131+137+2+1</f>
        <v>271</v>
      </c>
      <c r="N61" s="43">
        <v>213635</v>
      </c>
      <c r="O61" s="67">
        <f>41780+87+277+359+20616</f>
        <v>63119</v>
      </c>
      <c r="P61" s="28"/>
    </row>
    <row r="62" spans="2:16" s="1" customFormat="1" ht="7.5" customHeight="1">
      <c r="B62" s="17"/>
      <c r="C62" s="18"/>
      <c r="D62" s="19"/>
      <c r="E62" s="19"/>
      <c r="F62" s="19"/>
      <c r="G62" s="19"/>
      <c r="H62" s="19"/>
      <c r="I62" s="19"/>
      <c r="J62" s="19"/>
      <c r="K62" s="19"/>
      <c r="L62" s="49"/>
      <c r="M62" s="49"/>
      <c r="N62" s="49"/>
      <c r="O62" s="71"/>
      <c r="P62" s="29"/>
    </row>
    <row r="63" ht="2.25" customHeight="1"/>
    <row r="64" spans="2:20" s="21" customFormat="1" ht="12">
      <c r="B64" s="22" t="s">
        <v>32</v>
      </c>
      <c r="L64" s="31"/>
      <c r="M64" s="31"/>
      <c r="N64" s="31"/>
      <c r="O64" s="31"/>
      <c r="R64" s="58"/>
      <c r="S64" s="58"/>
      <c r="T64" s="58"/>
    </row>
    <row r="65" spans="2:20" s="38" customFormat="1" ht="15">
      <c r="B65" s="37"/>
      <c r="L65" s="60"/>
      <c r="M65" s="60"/>
      <c r="N65" s="60"/>
      <c r="O65" s="60"/>
      <c r="R65" s="61"/>
      <c r="S65" s="61"/>
      <c r="T65" s="61"/>
    </row>
    <row r="66" spans="2:20" s="26" customFormat="1" ht="15">
      <c r="B66" s="62"/>
      <c r="L66" s="34"/>
      <c r="M66" s="34"/>
      <c r="N66" s="34"/>
      <c r="O66" s="34"/>
      <c r="R66" s="63"/>
      <c r="S66" s="63"/>
      <c r="T66" s="63"/>
    </row>
    <row r="67" spans="2:20" s="26" customFormat="1" ht="15">
      <c r="B67" s="62"/>
      <c r="C67" s="23"/>
      <c r="D67" s="24"/>
      <c r="E67" s="24"/>
      <c r="F67" s="24"/>
      <c r="G67" s="24"/>
      <c r="H67" s="24"/>
      <c r="I67" s="24"/>
      <c r="J67" s="24"/>
      <c r="K67" s="24"/>
      <c r="L67" s="32"/>
      <c r="M67" s="32"/>
      <c r="N67" s="32"/>
      <c r="O67" s="32"/>
      <c r="R67" s="63"/>
      <c r="S67" s="63"/>
      <c r="T67" s="63"/>
    </row>
    <row r="68" spans="2:20" s="26" customFormat="1" ht="15">
      <c r="B68" s="62"/>
      <c r="C68" s="23"/>
      <c r="D68" s="24">
        <v>1998</v>
      </c>
      <c r="E68" s="24">
        <v>1999</v>
      </c>
      <c r="F68" s="24">
        <v>2000</v>
      </c>
      <c r="G68" s="24">
        <v>2001</v>
      </c>
      <c r="H68" s="24">
        <v>2002</v>
      </c>
      <c r="I68" s="24">
        <v>2003</v>
      </c>
      <c r="J68" s="24">
        <v>2004</v>
      </c>
      <c r="K68" s="24">
        <v>2005</v>
      </c>
      <c r="L68" s="32">
        <v>2006</v>
      </c>
      <c r="M68" s="32">
        <v>2007</v>
      </c>
      <c r="N68" s="32">
        <v>2008</v>
      </c>
      <c r="O68" s="32">
        <v>2009</v>
      </c>
      <c r="R68" s="63"/>
      <c r="S68" s="63"/>
      <c r="T68" s="63"/>
    </row>
    <row r="69" spans="2:20" s="26" customFormat="1" ht="15">
      <c r="B69" s="62"/>
      <c r="C69" s="23" t="s">
        <v>20</v>
      </c>
      <c r="D69" s="25"/>
      <c r="E69" s="25"/>
      <c r="F69" s="25"/>
      <c r="G69" s="25">
        <f>+G42</f>
        <v>115423</v>
      </c>
      <c r="H69" s="25"/>
      <c r="I69" s="25"/>
      <c r="J69" s="25">
        <f aca="true" t="shared" si="4" ref="J69:O69">+J42</f>
        <v>718697</v>
      </c>
      <c r="K69" s="25">
        <f t="shared" si="4"/>
        <v>186648</v>
      </c>
      <c r="L69" s="33">
        <f t="shared" si="4"/>
        <v>69</v>
      </c>
      <c r="M69" s="34">
        <f t="shared" si="4"/>
        <v>57808</v>
      </c>
      <c r="N69" s="34">
        <f t="shared" si="4"/>
        <v>250582</v>
      </c>
      <c r="O69" s="34">
        <f t="shared" si="4"/>
        <v>350503</v>
      </c>
      <c r="R69" s="63"/>
      <c r="S69" s="63"/>
      <c r="T69" s="63"/>
    </row>
    <row r="70" spans="2:20" s="26" customFormat="1" ht="15">
      <c r="B70" s="62"/>
      <c r="C70" s="23" t="s">
        <v>22</v>
      </c>
      <c r="D70" s="25">
        <f aca="true" t="shared" si="5" ref="D70:K70">+D49</f>
        <v>510487</v>
      </c>
      <c r="E70" s="25">
        <f t="shared" si="5"/>
        <v>700627</v>
      </c>
      <c r="F70" s="25">
        <f t="shared" si="5"/>
        <v>968787</v>
      </c>
      <c r="G70" s="25">
        <f t="shared" si="5"/>
        <v>1182251</v>
      </c>
      <c r="H70" s="25">
        <f t="shared" si="5"/>
        <v>1458385</v>
      </c>
      <c r="I70" s="25">
        <f t="shared" si="5"/>
        <v>1616395</v>
      </c>
      <c r="J70" s="25">
        <f t="shared" si="5"/>
        <v>1809828</v>
      </c>
      <c r="K70" s="25">
        <f t="shared" si="5"/>
        <v>3279426</v>
      </c>
      <c r="L70" s="33">
        <f>+L49</f>
        <v>4204158</v>
      </c>
      <c r="M70" s="34">
        <f>+M49</f>
        <v>4919866</v>
      </c>
      <c r="N70" s="34">
        <f>+N49</f>
        <v>3489220</v>
      </c>
      <c r="O70" s="34">
        <f>+O49</f>
        <v>4245556</v>
      </c>
      <c r="R70" s="63"/>
      <c r="S70" s="63"/>
      <c r="T70" s="63"/>
    </row>
    <row r="71" spans="2:20" s="26" customFormat="1" ht="15">
      <c r="B71" s="62"/>
      <c r="C71" s="23" t="s">
        <v>3</v>
      </c>
      <c r="D71" s="25">
        <f aca="true" t="shared" si="6" ref="D71:K71">+D12</f>
        <v>1317785</v>
      </c>
      <c r="E71" s="25">
        <f t="shared" si="6"/>
        <v>6005754</v>
      </c>
      <c r="F71" s="25">
        <f t="shared" si="6"/>
        <v>6650546</v>
      </c>
      <c r="G71" s="25">
        <f t="shared" si="6"/>
        <v>6840203</v>
      </c>
      <c r="H71" s="25">
        <f t="shared" si="6"/>
        <v>6302647</v>
      </c>
      <c r="I71" s="25">
        <f t="shared" si="6"/>
        <v>10675130</v>
      </c>
      <c r="J71" s="25">
        <f t="shared" si="6"/>
        <v>18891631</v>
      </c>
      <c r="K71" s="25">
        <f t="shared" si="6"/>
        <v>29048346</v>
      </c>
      <c r="L71" s="33">
        <f>+L12</f>
        <v>30470933</v>
      </c>
      <c r="M71" s="34">
        <f>+M12</f>
        <v>25832026</v>
      </c>
      <c r="N71" s="34">
        <f>+N12</f>
        <v>34245025</v>
      </c>
      <c r="O71" s="34">
        <f>+O12</f>
        <v>46759447</v>
      </c>
      <c r="R71" s="63"/>
      <c r="S71" s="63"/>
      <c r="T71" s="63"/>
    </row>
    <row r="72" spans="2:20" s="26" customFormat="1" ht="15">
      <c r="B72" s="62"/>
      <c r="C72" s="23" t="s">
        <v>16</v>
      </c>
      <c r="D72" s="25">
        <f aca="true" t="shared" si="7" ref="D72:K72">+D27</f>
        <v>19509814</v>
      </c>
      <c r="E72" s="25">
        <f t="shared" si="7"/>
        <v>20237033</v>
      </c>
      <c r="F72" s="25">
        <f t="shared" si="7"/>
        <v>3080717</v>
      </c>
      <c r="G72" s="25">
        <f t="shared" si="7"/>
        <v>3834174</v>
      </c>
      <c r="H72" s="25">
        <f t="shared" si="7"/>
        <v>7310275</v>
      </c>
      <c r="I72" s="25">
        <f t="shared" si="7"/>
        <v>12265069</v>
      </c>
      <c r="J72" s="25">
        <f t="shared" si="7"/>
        <v>18725984</v>
      </c>
      <c r="K72" s="25">
        <f t="shared" si="7"/>
        <v>33007731</v>
      </c>
      <c r="L72" s="33">
        <f>+L27</f>
        <v>42868755</v>
      </c>
      <c r="M72" s="34">
        <f>+M27</f>
        <v>47400697</v>
      </c>
      <c r="N72" s="34">
        <f>+N27</f>
        <v>56249503</v>
      </c>
      <c r="O72" s="34">
        <f>+O27</f>
        <v>57998654</v>
      </c>
      <c r="R72" s="63"/>
      <c r="S72" s="63"/>
      <c r="T72" s="63"/>
    </row>
    <row r="73" spans="2:20" s="26" customFormat="1" ht="15">
      <c r="B73" s="62"/>
      <c r="L73" s="34"/>
      <c r="M73" s="34"/>
      <c r="N73" s="34"/>
      <c r="O73" s="34"/>
      <c r="R73" s="63"/>
      <c r="S73" s="63"/>
      <c r="T73" s="63"/>
    </row>
    <row r="74" spans="2:20" s="26" customFormat="1" ht="15">
      <c r="B74" s="62"/>
      <c r="D74" s="24">
        <v>1998</v>
      </c>
      <c r="E74" s="24">
        <v>1999</v>
      </c>
      <c r="F74" s="24">
        <v>2000</v>
      </c>
      <c r="G74" s="24">
        <v>2001</v>
      </c>
      <c r="H74" s="24">
        <v>2002</v>
      </c>
      <c r="I74" s="24">
        <v>2003</v>
      </c>
      <c r="J74" s="24">
        <v>2004</v>
      </c>
      <c r="K74" s="24">
        <v>2005</v>
      </c>
      <c r="L74" s="32">
        <v>2006</v>
      </c>
      <c r="M74" s="32">
        <v>2007</v>
      </c>
      <c r="N74" s="32">
        <v>2008</v>
      </c>
      <c r="O74" s="32">
        <v>2009</v>
      </c>
      <c r="R74" s="63"/>
      <c r="S74" s="63"/>
      <c r="T74" s="63"/>
    </row>
    <row r="75" spans="2:20" s="26" customFormat="1" ht="15">
      <c r="B75" s="62"/>
      <c r="C75" s="23" t="s">
        <v>20</v>
      </c>
      <c r="D75" s="35"/>
      <c r="E75" s="35"/>
      <c r="F75" s="35"/>
      <c r="G75" s="35">
        <f>+G69/1000</f>
        <v>115.423</v>
      </c>
      <c r="H75" s="35"/>
      <c r="I75" s="35"/>
      <c r="J75" s="35">
        <f aca="true" t="shared" si="8" ref="J75:K78">+J69/1000</f>
        <v>718.697</v>
      </c>
      <c r="K75" s="35">
        <f t="shared" si="8"/>
        <v>186.648</v>
      </c>
      <c r="L75" s="34">
        <f aca="true" t="shared" si="9" ref="L75:M78">+L69/1000</f>
        <v>0.069</v>
      </c>
      <c r="M75" s="34">
        <f t="shared" si="9"/>
        <v>57.808</v>
      </c>
      <c r="N75" s="34">
        <f>(+N42)/1000</f>
        <v>250.582</v>
      </c>
      <c r="O75" s="34">
        <f>(+O42)/1000</f>
        <v>350.503</v>
      </c>
      <c r="R75" s="63"/>
      <c r="S75" s="63"/>
      <c r="T75" s="63"/>
    </row>
    <row r="76" spans="2:20" s="26" customFormat="1" ht="15">
      <c r="B76" s="62"/>
      <c r="C76" s="23" t="s">
        <v>22</v>
      </c>
      <c r="D76" s="35">
        <f aca="true" t="shared" si="10" ref="D76:F78">+D70/1000</f>
        <v>510.487</v>
      </c>
      <c r="E76" s="35">
        <f t="shared" si="10"/>
        <v>700.627</v>
      </c>
      <c r="F76" s="35">
        <f t="shared" si="10"/>
        <v>968.787</v>
      </c>
      <c r="G76" s="35">
        <f>+G70/1000</f>
        <v>1182.251</v>
      </c>
      <c r="H76" s="35">
        <f aca="true" t="shared" si="11" ref="H76:I78">+H70/1000</f>
        <v>1458.385</v>
      </c>
      <c r="I76" s="35">
        <f t="shared" si="11"/>
        <v>1616.395</v>
      </c>
      <c r="J76" s="35">
        <f t="shared" si="8"/>
        <v>1809.828</v>
      </c>
      <c r="K76" s="35">
        <f t="shared" si="8"/>
        <v>3279.426</v>
      </c>
      <c r="L76" s="34">
        <f t="shared" si="9"/>
        <v>4204.158</v>
      </c>
      <c r="M76" s="34">
        <f t="shared" si="9"/>
        <v>4919.866</v>
      </c>
      <c r="N76" s="34">
        <f>+N49/1000</f>
        <v>3489.22</v>
      </c>
      <c r="O76" s="34">
        <f>+O49/1000</f>
        <v>4245.556</v>
      </c>
      <c r="R76" s="63"/>
      <c r="S76" s="63"/>
      <c r="T76" s="63"/>
    </row>
    <row r="77" spans="2:20" s="26" customFormat="1" ht="15">
      <c r="B77" s="62"/>
      <c r="C77" s="23" t="s">
        <v>3</v>
      </c>
      <c r="D77" s="35">
        <f t="shared" si="10"/>
        <v>1317.785</v>
      </c>
      <c r="E77" s="35">
        <f t="shared" si="10"/>
        <v>6005.754</v>
      </c>
      <c r="F77" s="35">
        <f t="shared" si="10"/>
        <v>6650.546</v>
      </c>
      <c r="G77" s="35">
        <f>+G71/1000</f>
        <v>6840.203</v>
      </c>
      <c r="H77" s="35">
        <f t="shared" si="11"/>
        <v>6302.647</v>
      </c>
      <c r="I77" s="35">
        <f t="shared" si="11"/>
        <v>10675.13</v>
      </c>
      <c r="J77" s="35">
        <f t="shared" si="8"/>
        <v>18891.631</v>
      </c>
      <c r="K77" s="35">
        <f t="shared" si="8"/>
        <v>29048.346</v>
      </c>
      <c r="L77" s="34">
        <f t="shared" si="9"/>
        <v>30470.933</v>
      </c>
      <c r="M77" s="34">
        <f t="shared" si="9"/>
        <v>25832.026</v>
      </c>
      <c r="N77" s="34">
        <f>+N12/1000</f>
        <v>34245.025</v>
      </c>
      <c r="O77" s="34">
        <f>+O12/1000</f>
        <v>46759.447</v>
      </c>
      <c r="R77" s="63"/>
      <c r="S77" s="63"/>
      <c r="T77" s="63"/>
    </row>
    <row r="78" spans="2:20" s="26" customFormat="1" ht="15">
      <c r="B78" s="62"/>
      <c r="C78" s="23" t="s">
        <v>16</v>
      </c>
      <c r="D78" s="35">
        <f t="shared" si="10"/>
        <v>19509.814</v>
      </c>
      <c r="E78" s="35">
        <f t="shared" si="10"/>
        <v>20237.033</v>
      </c>
      <c r="F78" s="35">
        <f t="shared" si="10"/>
        <v>3080.717</v>
      </c>
      <c r="G78" s="35">
        <f>+G72/1000</f>
        <v>3834.174</v>
      </c>
      <c r="H78" s="35">
        <f t="shared" si="11"/>
        <v>7310.275</v>
      </c>
      <c r="I78" s="35">
        <f t="shared" si="11"/>
        <v>12265.069</v>
      </c>
      <c r="J78" s="35">
        <f t="shared" si="8"/>
        <v>18725.984</v>
      </c>
      <c r="K78" s="35">
        <f t="shared" si="8"/>
        <v>33007.731</v>
      </c>
      <c r="L78" s="34">
        <f t="shared" si="9"/>
        <v>42868.755</v>
      </c>
      <c r="M78" s="34">
        <f t="shared" si="9"/>
        <v>47400.697</v>
      </c>
      <c r="N78" s="34">
        <f>+N27/1000</f>
        <v>56249.503</v>
      </c>
      <c r="O78" s="34">
        <f>+O27/1000</f>
        <v>57998.654</v>
      </c>
      <c r="R78" s="63"/>
      <c r="S78" s="63"/>
      <c r="T78" s="63"/>
    </row>
    <row r="79" spans="2:20" s="26" customFormat="1" ht="15">
      <c r="B79" s="62"/>
      <c r="L79" s="34"/>
      <c r="M79" s="34"/>
      <c r="N79" s="34"/>
      <c r="O79" s="34"/>
      <c r="R79" s="63"/>
      <c r="S79" s="63"/>
      <c r="T79" s="63"/>
    </row>
    <row r="80" spans="2:20" s="38" customFormat="1" ht="15">
      <c r="B80" s="37"/>
      <c r="L80" s="60"/>
      <c r="M80" s="60"/>
      <c r="N80" s="60"/>
      <c r="O80" s="60"/>
      <c r="R80" s="61"/>
      <c r="S80" s="61"/>
      <c r="T80" s="61"/>
    </row>
    <row r="81" spans="2:20" s="38" customFormat="1" ht="15">
      <c r="B81" s="37"/>
      <c r="L81" s="60"/>
      <c r="M81" s="60"/>
      <c r="N81" s="60"/>
      <c r="O81" s="60"/>
      <c r="R81" s="61"/>
      <c r="S81" s="61"/>
      <c r="T81" s="61"/>
    </row>
    <row r="82" spans="2:20" s="38" customFormat="1" ht="15">
      <c r="B82" s="37"/>
      <c r="L82" s="60"/>
      <c r="M82" s="60"/>
      <c r="N82" s="60"/>
      <c r="O82" s="60"/>
      <c r="R82" s="61"/>
      <c r="S82" s="61"/>
      <c r="T82" s="61"/>
    </row>
    <row r="83" spans="2:20" s="38" customFormat="1" ht="15">
      <c r="B83" s="37"/>
      <c r="L83" s="60"/>
      <c r="M83" s="60"/>
      <c r="N83" s="60"/>
      <c r="O83" s="60"/>
      <c r="R83" s="61"/>
      <c r="S83" s="61"/>
      <c r="T83" s="61"/>
    </row>
    <row r="84" spans="2:20" s="38" customFormat="1" ht="15">
      <c r="B84" s="37"/>
      <c r="L84" s="60"/>
      <c r="M84" s="60"/>
      <c r="N84" s="60"/>
      <c r="O84" s="60"/>
      <c r="R84" s="61"/>
      <c r="S84" s="61"/>
      <c r="T84" s="61"/>
    </row>
    <row r="85" spans="2:20" s="38" customFormat="1" ht="15">
      <c r="B85" s="37"/>
      <c r="L85" s="60"/>
      <c r="M85" s="60"/>
      <c r="N85" s="60"/>
      <c r="O85" s="60"/>
      <c r="R85" s="61"/>
      <c r="S85" s="61"/>
      <c r="T85" s="61"/>
    </row>
  </sheetData>
  <sheetProtection/>
  <mergeCells count="4">
    <mergeCell ref="B4:P4"/>
    <mergeCell ref="B5:P5"/>
    <mergeCell ref="B8:C8"/>
    <mergeCell ref="B6:P6"/>
  </mergeCells>
  <printOptions horizontalCentered="1" verticalCentered="1"/>
  <pageMargins left="0" right="0" top="0" bottom="0" header="0" footer="0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Preferred Customer</cp:lastModifiedBy>
  <cp:lastPrinted>2010-09-27T22:26:41Z</cp:lastPrinted>
  <dcterms:created xsi:type="dcterms:W3CDTF">2008-05-22T14:45:50Z</dcterms:created>
  <dcterms:modified xsi:type="dcterms:W3CDTF">2010-09-27T22:27:18Z</dcterms:modified>
  <cp:category/>
  <cp:version/>
  <cp:contentType/>
  <cp:contentStatus/>
</cp:coreProperties>
</file>